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70" i="1" l="1"/>
  <c r="G68" i="1"/>
  <c r="G66" i="1"/>
  <c r="G64" i="1"/>
  <c r="G61" i="1"/>
  <c r="G59" i="1"/>
  <c r="G55" i="1"/>
  <c r="G53" i="1"/>
  <c r="G51" i="1"/>
  <c r="G49" i="1"/>
  <c r="G47" i="1"/>
  <c r="G43" i="1"/>
  <c r="G44" i="1" s="1"/>
  <c r="G25" i="1"/>
  <c r="G39" i="1"/>
  <c r="G40" i="1" s="1"/>
  <c r="G34" i="1"/>
  <c r="G35" i="1" s="1"/>
  <c r="G29" i="1"/>
  <c r="G30" i="1" s="1"/>
  <c r="G26" i="1"/>
  <c r="G21" i="1"/>
  <c r="G22" i="1" s="1"/>
  <c r="G15" i="1"/>
  <c r="G11" i="1"/>
  <c r="G12" i="1" s="1"/>
  <c r="G6" i="1"/>
  <c r="G7" i="1" s="1"/>
  <c r="J53" i="1" l="1"/>
  <c r="G57" i="1"/>
  <c r="J61" i="1"/>
  <c r="J68" i="1"/>
  <c r="J18" i="1"/>
  <c r="J19" i="1"/>
  <c r="J20" i="1"/>
  <c r="J21" i="1"/>
  <c r="J24" i="1"/>
  <c r="J25" i="1"/>
  <c r="J28" i="1"/>
  <c r="J29" i="1"/>
  <c r="J32" i="1"/>
  <c r="J33" i="1"/>
  <c r="J34" i="1"/>
  <c r="J37" i="1"/>
  <c r="J38" i="1"/>
  <c r="J39" i="1"/>
  <c r="J42" i="1"/>
  <c r="J43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2" i="1"/>
  <c r="J63" i="1"/>
  <c r="J64" i="1"/>
  <c r="J65" i="1"/>
  <c r="J66" i="1"/>
  <c r="J67" i="1"/>
  <c r="J69" i="1"/>
  <c r="J70" i="1"/>
  <c r="J71" i="1"/>
  <c r="J72" i="1"/>
  <c r="J4" i="1"/>
  <c r="J5" i="1"/>
  <c r="J6" i="1"/>
  <c r="J7" i="1"/>
  <c r="J9" i="1"/>
  <c r="J10" i="1"/>
  <c r="J11" i="1"/>
  <c r="J12" i="1"/>
  <c r="J14" i="1"/>
  <c r="J15" i="1"/>
  <c r="G45" i="1" l="1"/>
  <c r="J45" i="1" s="1"/>
  <c r="J44" i="1"/>
  <c r="G41" i="1"/>
  <c r="J41" i="1" s="1"/>
  <c r="J40" i="1"/>
  <c r="G36" i="1"/>
  <c r="J36" i="1" s="1"/>
  <c r="G31" i="1"/>
  <c r="J31" i="1" s="1"/>
  <c r="G27" i="1"/>
  <c r="J27" i="1" s="1"/>
  <c r="G23" i="1"/>
  <c r="J23" i="1" s="1"/>
  <c r="G17" i="1"/>
  <c r="J17" i="1" s="1"/>
  <c r="G16" i="1"/>
  <c r="J16" i="1" s="1"/>
  <c r="G13" i="1"/>
  <c r="J13" i="1" s="1"/>
  <c r="G8" i="1"/>
  <c r="J8" i="1" s="1"/>
  <c r="J3" i="1"/>
  <c r="J22" i="1" l="1"/>
  <c r="J26" i="1"/>
  <c r="J30" i="1"/>
  <c r="J35" i="1"/>
</calcChain>
</file>

<file path=xl/sharedStrings.xml><?xml version="1.0" encoding="utf-8"?>
<sst xmlns="http://schemas.openxmlformats.org/spreadsheetml/2006/main" count="283" uniqueCount="142">
  <si>
    <t>运输线路</t>
    <phoneticPr fontId="2" type="noConversion"/>
  </si>
  <si>
    <t>卸货地址</t>
  </si>
  <si>
    <t>货物名称</t>
  </si>
  <si>
    <t>参考里程（km）</t>
  </si>
  <si>
    <t>单位</t>
    <phoneticPr fontId="2" type="noConversion"/>
  </si>
  <si>
    <t xml:space="preserve">含税单价  </t>
    <phoneticPr fontId="2" type="noConversion"/>
  </si>
  <si>
    <t>含税总价（元）</t>
    <phoneticPr fontId="2" type="noConversion"/>
  </si>
  <si>
    <t>备注</t>
  </si>
  <si>
    <t>A</t>
    <phoneticPr fontId="2" type="noConversion"/>
  </si>
  <si>
    <t>厂区转运</t>
  </si>
  <si>
    <t>天马—沱牌总厂</t>
  </si>
  <si>
    <t>沱牌舍得洗瓶工段</t>
  </si>
  <si>
    <t>5km以内</t>
  </si>
  <si>
    <t>元/吨</t>
    <phoneticPr fontId="2" type="noConversion"/>
  </si>
  <si>
    <t>天马公司内部转运</t>
  </si>
  <si>
    <t>公司厂区内部</t>
  </si>
  <si>
    <t>玻瓶、包装物</t>
    <phoneticPr fontId="2" type="noConversion"/>
  </si>
  <si>
    <t>B</t>
    <phoneticPr fontId="2" type="noConversion"/>
  </si>
  <si>
    <t>遂宁片区</t>
    <phoneticPr fontId="2" type="noConversion"/>
  </si>
  <si>
    <t>沱牌镇—遂宁</t>
  </si>
  <si>
    <t>四川省遂宁市创新工业园区</t>
    <phoneticPr fontId="2" type="noConversion"/>
  </si>
  <si>
    <t>玻瓶</t>
  </si>
  <si>
    <t>遂宁—沱牌镇</t>
    <phoneticPr fontId="2" type="noConversion"/>
  </si>
  <si>
    <t>四川天马</t>
    <phoneticPr fontId="2" type="noConversion"/>
  </si>
  <si>
    <t>托盘</t>
  </si>
  <si>
    <t>元/个</t>
  </si>
  <si>
    <t>垫板</t>
  </si>
  <si>
    <t>元/张</t>
  </si>
  <si>
    <t>顶框</t>
  </si>
  <si>
    <t>遂宁—沱牌镇</t>
  </si>
  <si>
    <t>天马公司</t>
  </si>
  <si>
    <t>原料</t>
  </si>
  <si>
    <t>元/吨</t>
    <phoneticPr fontId="2" type="noConversion"/>
  </si>
  <si>
    <t>C</t>
    <phoneticPr fontId="2" type="noConversion"/>
  </si>
  <si>
    <t>南充、阆中片区</t>
    <phoneticPr fontId="2" type="noConversion"/>
  </si>
  <si>
    <t>沱牌镇—南充</t>
  </si>
  <si>
    <t>南充市嘉陵区工业园区燕京大道中段9号</t>
    <phoneticPr fontId="2" type="noConversion"/>
  </si>
  <si>
    <t>南充—沱牌镇</t>
    <phoneticPr fontId="2" type="noConversion"/>
  </si>
  <si>
    <t>四川天马</t>
    <phoneticPr fontId="2" type="noConversion"/>
  </si>
  <si>
    <t>沱牌镇—阆中</t>
  </si>
  <si>
    <t>元/吨</t>
    <phoneticPr fontId="2" type="noConversion"/>
  </si>
  <si>
    <t>阆中—沱牌镇</t>
    <phoneticPr fontId="2" type="noConversion"/>
  </si>
  <si>
    <t>四川天马</t>
    <phoneticPr fontId="2" type="noConversion"/>
  </si>
  <si>
    <t>沱牌镇—西充多扶镇</t>
    <phoneticPr fontId="2" type="noConversion"/>
  </si>
  <si>
    <t>南充市西充县多扶镇经济技术开发区</t>
    <phoneticPr fontId="2" type="noConversion"/>
  </si>
  <si>
    <t>元/吨</t>
    <phoneticPr fontId="2" type="noConversion"/>
  </si>
  <si>
    <r>
      <t>13</t>
    </r>
    <r>
      <rPr>
        <sz val="9"/>
        <color theme="1"/>
        <rFont val="宋体"/>
        <family val="3"/>
        <charset val="134"/>
      </rPr>
      <t>米车型</t>
    </r>
    <phoneticPr fontId="2" type="noConversion"/>
  </si>
  <si>
    <t>沱牌镇—西充</t>
    <phoneticPr fontId="2" type="noConversion"/>
  </si>
  <si>
    <t>西充县晋城镇晋城大道317号</t>
  </si>
  <si>
    <t>D</t>
    <phoneticPr fontId="2" type="noConversion"/>
  </si>
  <si>
    <t>资阳片区</t>
    <phoneticPr fontId="2" type="noConversion"/>
  </si>
  <si>
    <t>沱牌镇—资阳</t>
  </si>
  <si>
    <t>资阳市雁江区百威英博大道</t>
    <phoneticPr fontId="2" type="noConversion"/>
  </si>
  <si>
    <t>元/吨</t>
    <phoneticPr fontId="2" type="noConversion"/>
  </si>
  <si>
    <t>资阳—沱牌镇</t>
    <phoneticPr fontId="2" type="noConversion"/>
  </si>
  <si>
    <t>四川天马</t>
    <phoneticPr fontId="2" type="noConversion"/>
  </si>
  <si>
    <t>E</t>
    <phoneticPr fontId="2" type="noConversion"/>
  </si>
  <si>
    <t>新都片区</t>
    <phoneticPr fontId="2" type="noConversion"/>
  </si>
  <si>
    <t>沱牌镇—新都</t>
    <phoneticPr fontId="2" type="noConversion"/>
  </si>
  <si>
    <t>新都工业东区星光路108号</t>
    <phoneticPr fontId="2" type="noConversion"/>
  </si>
  <si>
    <t>新都—沱牌镇</t>
    <phoneticPr fontId="2" type="noConversion"/>
  </si>
  <si>
    <t>F</t>
    <phoneticPr fontId="2" type="noConversion"/>
  </si>
  <si>
    <t>成都片区</t>
    <phoneticPr fontId="2" type="noConversion"/>
  </si>
  <si>
    <t>沱牌镇—眉山</t>
  </si>
  <si>
    <t>眉山市东坡区秦家镇火星村4组</t>
    <phoneticPr fontId="2" type="noConversion"/>
  </si>
  <si>
    <t>眉山—沱牌镇</t>
    <phoneticPr fontId="2" type="noConversion"/>
  </si>
  <si>
    <t>乐山—沱牌镇</t>
  </si>
  <si>
    <t>原料（纯碱/吨袋）</t>
    <phoneticPr fontId="2" type="noConversion"/>
  </si>
  <si>
    <t>沱牌镇—广汉</t>
  </si>
  <si>
    <t>广汉南兴镇/广汉向阳镇</t>
    <phoneticPr fontId="2" type="noConversion"/>
  </si>
  <si>
    <t>广汉—沱牌镇</t>
    <phoneticPr fontId="2" type="noConversion"/>
  </si>
  <si>
    <t>沱牌镇—什邡</t>
  </si>
  <si>
    <t>四川省什邡市蓝剑大道/什邡市皂角城东村10组</t>
    <phoneticPr fontId="2" type="noConversion"/>
  </si>
  <si>
    <t>元/吨</t>
    <phoneticPr fontId="2" type="noConversion"/>
  </si>
  <si>
    <t>什邡市皂角城东村10组</t>
    <phoneticPr fontId="2" type="noConversion"/>
  </si>
  <si>
    <r>
      <t>13</t>
    </r>
    <r>
      <rPr>
        <sz val="9"/>
        <color theme="1"/>
        <rFont val="宋体"/>
        <family val="3"/>
        <charset val="134"/>
      </rPr>
      <t>米车型</t>
    </r>
    <phoneticPr fontId="2" type="noConversion"/>
  </si>
  <si>
    <t>什邡—沱牌镇</t>
    <phoneticPr fontId="2" type="noConversion"/>
  </si>
  <si>
    <t>四川天马</t>
    <phoneticPr fontId="2" type="noConversion"/>
  </si>
  <si>
    <t>沱牌镇—大邑</t>
  </si>
  <si>
    <t>四川省成都市大邑县晋源工业区兴业四路18号</t>
    <phoneticPr fontId="2" type="noConversion"/>
  </si>
  <si>
    <t>大邑—沱牌镇</t>
    <phoneticPr fontId="2" type="noConversion"/>
  </si>
  <si>
    <t>沱牌镇—郫县</t>
  </si>
  <si>
    <t>成都郫县工业南区清马路1198号</t>
    <phoneticPr fontId="2" type="noConversion"/>
  </si>
  <si>
    <t>元/吨</t>
    <phoneticPr fontId="2" type="noConversion"/>
  </si>
  <si>
    <t>郫   县—沱牌镇</t>
    <phoneticPr fontId="2" type="noConversion"/>
  </si>
  <si>
    <t>四川天马</t>
    <phoneticPr fontId="2" type="noConversion"/>
  </si>
  <si>
    <t>包装物</t>
    <phoneticPr fontId="2" type="noConversion"/>
  </si>
  <si>
    <t>元/车</t>
    <phoneticPr fontId="2" type="noConversion"/>
  </si>
  <si>
    <t>G</t>
    <phoneticPr fontId="2" type="noConversion"/>
  </si>
  <si>
    <t>重庆片区</t>
    <phoneticPr fontId="2" type="noConversion"/>
  </si>
  <si>
    <t>沱牌镇—大竹林</t>
  </si>
  <si>
    <t xml:space="preserve">重庆市北部新区大竹林镇 </t>
    <phoneticPr fontId="2" type="noConversion"/>
  </si>
  <si>
    <t>大竹林—沱牌镇</t>
  </si>
  <si>
    <t>沱牌镇—重庆马王乡</t>
    <phoneticPr fontId="2" type="noConversion"/>
  </si>
  <si>
    <t>重庆市九龙坡区马王乡龙泉村1号/重庆市大渡口区柏树堡</t>
    <phoneticPr fontId="2" type="noConversion"/>
  </si>
  <si>
    <t>重庆马王乡—沱牌镇</t>
    <phoneticPr fontId="2" type="noConversion"/>
  </si>
  <si>
    <t>沱牌镇—合川</t>
    <phoneticPr fontId="2" type="noConversion"/>
  </si>
  <si>
    <t>重庆合川 太和镇接龙街１５０号</t>
    <phoneticPr fontId="2" type="noConversion"/>
  </si>
  <si>
    <t>合川—沱牌镇</t>
    <phoneticPr fontId="2" type="noConversion"/>
  </si>
  <si>
    <t>沱牌镇—宜宾</t>
    <phoneticPr fontId="2" type="noConversion"/>
  </si>
  <si>
    <t>宜宾市宜宾县高场镇工业园区高捷园嘉士伯路1号</t>
  </si>
  <si>
    <t>宜宾—沱牌镇</t>
    <phoneticPr fontId="2" type="noConversion"/>
  </si>
  <si>
    <t>沱牌镇—江津</t>
  </si>
  <si>
    <t>重庆市江津区白沙工业园区兴盛路</t>
  </si>
  <si>
    <t>江津—沱牌镇</t>
    <phoneticPr fontId="2" type="noConversion"/>
  </si>
  <si>
    <t>H</t>
    <phoneticPr fontId="2" type="noConversion"/>
  </si>
  <si>
    <t>云南片区</t>
    <phoneticPr fontId="2" type="noConversion"/>
  </si>
  <si>
    <t>沱牌镇—云南晋宁</t>
  </si>
  <si>
    <t xml:space="preserve">昆明市晋宁县晋宁工业园区宝峰基地百威路1号 </t>
    <phoneticPr fontId="2" type="noConversion"/>
  </si>
  <si>
    <t>云南晋宁—沱牌镇</t>
  </si>
  <si>
    <t>沱牌镇—云南崇明</t>
  </si>
  <si>
    <t>昆明市嵩明县杨林经济技术开发区天创路18号</t>
    <phoneticPr fontId="2" type="noConversion"/>
  </si>
  <si>
    <t>云南崇明—沱牌镇</t>
  </si>
  <si>
    <t>沱牌镇—云南弥勒</t>
  </si>
  <si>
    <t>云南弥勒县东风农场云南红酒庄/云南省弥勒市东风农场</t>
    <phoneticPr fontId="2" type="noConversion"/>
  </si>
  <si>
    <t>I</t>
    <phoneticPr fontId="2" type="noConversion"/>
  </si>
  <si>
    <t>广州、武汉片区</t>
    <phoneticPr fontId="2" type="noConversion"/>
  </si>
  <si>
    <t>沱牌镇—广州白云区</t>
    <phoneticPr fontId="2" type="noConversion"/>
  </si>
  <si>
    <t>广州市白云区石井镇唐阁一社工业园</t>
    <phoneticPr fontId="2" type="noConversion"/>
  </si>
  <si>
    <t>广州白云区—沱牌镇</t>
    <phoneticPr fontId="2" type="noConversion"/>
  </si>
  <si>
    <t>沱牌镇—广州佛山</t>
    <phoneticPr fontId="2" type="noConversion"/>
  </si>
  <si>
    <t>广东省佛山市三水区百威大道1号</t>
    <phoneticPr fontId="2" type="noConversion"/>
  </si>
  <si>
    <t>广州佛山—沱牌镇</t>
    <phoneticPr fontId="2" type="noConversion"/>
  </si>
  <si>
    <t>沱牌镇—武汉</t>
    <phoneticPr fontId="2" type="noConversion"/>
  </si>
  <si>
    <t>武汉市汉阳区琴断口上首</t>
    <phoneticPr fontId="2" type="noConversion"/>
  </si>
  <si>
    <t>武汉—沱牌镇</t>
    <phoneticPr fontId="2" type="noConversion"/>
  </si>
  <si>
    <t>J</t>
    <phoneticPr fontId="2" type="noConversion"/>
  </si>
  <si>
    <t>乌鲁木齐、银川片区</t>
    <phoneticPr fontId="2" type="noConversion"/>
  </si>
  <si>
    <t>沱牌镇—乌鲁木齐</t>
    <phoneticPr fontId="2" type="noConversion"/>
  </si>
  <si>
    <t>乌鲁木齐市喀什西路591号</t>
    <phoneticPr fontId="2" type="noConversion"/>
  </si>
  <si>
    <t>乌鲁木齐—沱牌镇</t>
  </si>
  <si>
    <t>沱牌镇—银川</t>
    <phoneticPr fontId="2" type="noConversion"/>
  </si>
  <si>
    <t>宁夏银川市德胜工业园区永胜西路 8 号</t>
    <phoneticPr fontId="2" type="noConversion"/>
  </si>
  <si>
    <t>银川—沱牌镇</t>
  </si>
  <si>
    <t>玻瓶、原料、包装物运输报价表</t>
    <phoneticPr fontId="2" type="noConversion"/>
  </si>
  <si>
    <t>阆中七里新区汉王祠路工业集中区/阆中七里开发区张公桥</t>
    <phoneticPr fontId="2" type="noConversion"/>
  </si>
  <si>
    <t>玻瓶、包装物、玻渣</t>
    <phoneticPr fontId="2" type="noConversion"/>
  </si>
  <si>
    <t>二、三季度参考运量（吨）</t>
    <phoneticPr fontId="2" type="noConversion"/>
  </si>
  <si>
    <t>备注：1、玻瓶包装方式均为长方形托盘(1200mm*1000mm)包装。</t>
    <phoneticPr fontId="2" type="noConversion"/>
  </si>
  <si>
    <t xml:space="preserve">     2、报价表所涉及运价均包含货物保险费。</t>
    <phoneticPr fontId="2" type="noConversion"/>
  </si>
  <si>
    <t xml:space="preserve">     3、运输吨位指我司销售起运通知单记载的吨位，不包含包装物重量。</t>
    <phoneticPr fontId="2" type="noConversion"/>
  </si>
  <si>
    <t xml:space="preserve">     4、所有报价均含增值税10%。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</si>
</sst>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>
    <font>
      <sz val="11"/>
      <color theme="1"/>
      <name val="宋体"/>
      <family val="2"/>
      <charset val="134"/>
      <scheme val="minor"/>
    </font>
    <font>
      <sz val="16"/>
      <color rgb="FF000000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9"/>
      <color rgb="FF000000"/>
      <name val="宋体"/>
      <family val="3"/>
      <charset val="134"/>
    </font>
    <font>
      <sz val="10"/>
      <color theme="1"/>
      <name val="Times New Roman"/>
      <family val="1"/>
    </font>
    <font>
      <sz val="9"/>
      <color rgb="FF000000"/>
      <name val="宋体"/>
      <family val="3"/>
      <charset val="134"/>
    </font>
    <font>
      <sz val="10.5"/>
      <color theme="1"/>
      <name val="Calibri"/>
      <family val="2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Calibri"/>
      <family val="2"/>
    </font>
    <font>
      <sz val="9"/>
      <color theme="1"/>
      <name val="宋体"/>
      <family val="3"/>
      <charset val="134"/>
    </font>
    <font>
      <sz val="9"/>
      <color indexed="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8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workbookViewId="0">
      <selection sqref="A1:K76"/>
    </sheetView>
  </sheetViews>
  <sheetFormatPr defaultColWidth="14" defaultRowHeight="13.5"/>
  <cols>
    <col min="1" max="1" width="2.375" customWidth="1"/>
    <col min="2" max="2" width="7.625" style="27" customWidth="1"/>
    <col min="3" max="3" width="17.125" customWidth="1"/>
    <col min="4" max="4" width="43.125" customWidth="1"/>
    <col min="5" max="5" width="16.125" customWidth="1"/>
    <col min="6" max="6" width="7.625" style="28" customWidth="1"/>
    <col min="7" max="7" width="10.625" customWidth="1"/>
    <col min="8" max="8" width="5.5" customWidth="1"/>
    <col min="9" max="9" width="7.75" customWidth="1"/>
    <col min="10" max="10" width="7.375" customWidth="1"/>
    <col min="11" max="11" width="8" customWidth="1"/>
  </cols>
  <sheetData>
    <row r="1" spans="1:12" ht="18.75" customHeight="1">
      <c r="A1" s="30" t="s">
        <v>134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2" ht="22.5">
      <c r="A2" s="33" t="s">
        <v>0</v>
      </c>
      <c r="B2" s="33"/>
      <c r="C2" s="33"/>
      <c r="D2" s="1" t="s">
        <v>1</v>
      </c>
      <c r="E2" s="1" t="s">
        <v>2</v>
      </c>
      <c r="F2" s="2" t="s">
        <v>3</v>
      </c>
      <c r="G2" s="1" t="s">
        <v>137</v>
      </c>
      <c r="H2" s="1" t="s">
        <v>4</v>
      </c>
      <c r="I2" s="1" t="s">
        <v>5</v>
      </c>
      <c r="J2" s="1" t="s">
        <v>6</v>
      </c>
      <c r="K2" s="1" t="s">
        <v>7</v>
      </c>
      <c r="L2" s="3"/>
    </row>
    <row r="3" spans="1:12" ht="14.25">
      <c r="A3" s="34" t="s">
        <v>8</v>
      </c>
      <c r="B3" s="35" t="s">
        <v>9</v>
      </c>
      <c r="C3" s="4" t="s">
        <v>10</v>
      </c>
      <c r="D3" s="4" t="s">
        <v>11</v>
      </c>
      <c r="E3" s="4" t="s">
        <v>136</v>
      </c>
      <c r="F3" s="5" t="s">
        <v>12</v>
      </c>
      <c r="G3" s="4">
        <v>300</v>
      </c>
      <c r="H3" s="4" t="s">
        <v>13</v>
      </c>
      <c r="I3" s="6"/>
      <c r="J3" s="7">
        <f>I3*G3</f>
        <v>0</v>
      </c>
      <c r="K3" s="8"/>
    </row>
    <row r="4" spans="1:12" ht="14.25">
      <c r="A4" s="34"/>
      <c r="B4" s="35"/>
      <c r="C4" s="4" t="s">
        <v>14</v>
      </c>
      <c r="D4" s="4" t="s">
        <v>15</v>
      </c>
      <c r="E4" s="4" t="s">
        <v>16</v>
      </c>
      <c r="F4" s="5" t="s">
        <v>12</v>
      </c>
      <c r="G4" s="4">
        <v>30000</v>
      </c>
      <c r="H4" s="4" t="s">
        <v>13</v>
      </c>
      <c r="I4" s="6"/>
      <c r="J4" s="7">
        <f t="shared" ref="J4:J67" si="0">I4*G4</f>
        <v>0</v>
      </c>
      <c r="K4" s="8"/>
    </row>
    <row r="5" spans="1:12" ht="14.25">
      <c r="A5" s="34" t="s">
        <v>17</v>
      </c>
      <c r="B5" s="35" t="s">
        <v>18</v>
      </c>
      <c r="C5" s="4" t="s">
        <v>19</v>
      </c>
      <c r="D5" s="4" t="s">
        <v>20</v>
      </c>
      <c r="E5" s="4" t="s">
        <v>21</v>
      </c>
      <c r="F5" s="36">
        <v>40</v>
      </c>
      <c r="G5" s="4">
        <v>2000</v>
      </c>
      <c r="H5" s="4" t="s">
        <v>13</v>
      </c>
      <c r="I5" s="6"/>
      <c r="J5" s="7">
        <f t="shared" si="0"/>
        <v>0</v>
      </c>
      <c r="K5" s="8"/>
    </row>
    <row r="6" spans="1:12" ht="14.25">
      <c r="A6" s="34"/>
      <c r="B6" s="35"/>
      <c r="C6" s="39" t="s">
        <v>22</v>
      </c>
      <c r="D6" s="39" t="s">
        <v>23</v>
      </c>
      <c r="E6" s="4" t="s">
        <v>24</v>
      </c>
      <c r="F6" s="37"/>
      <c r="G6" s="10">
        <f>G5/0.75</f>
        <v>2666.6666666666665</v>
      </c>
      <c r="H6" s="11" t="s">
        <v>25</v>
      </c>
      <c r="I6" s="12"/>
      <c r="J6" s="7">
        <f t="shared" si="0"/>
        <v>0</v>
      </c>
      <c r="K6" s="4"/>
    </row>
    <row r="7" spans="1:12" ht="14.25">
      <c r="A7" s="34"/>
      <c r="B7" s="35"/>
      <c r="C7" s="39"/>
      <c r="D7" s="39"/>
      <c r="E7" s="4" t="s">
        <v>26</v>
      </c>
      <c r="F7" s="37"/>
      <c r="G7" s="13">
        <f>G6*9</f>
        <v>24000</v>
      </c>
      <c r="H7" s="11" t="s">
        <v>27</v>
      </c>
      <c r="I7" s="12"/>
      <c r="J7" s="7">
        <f t="shared" si="0"/>
        <v>0</v>
      </c>
      <c r="K7" s="4"/>
    </row>
    <row r="8" spans="1:12" ht="14.25">
      <c r="A8" s="34"/>
      <c r="B8" s="35"/>
      <c r="C8" s="39"/>
      <c r="D8" s="39"/>
      <c r="E8" s="4" t="s">
        <v>28</v>
      </c>
      <c r="F8" s="38"/>
      <c r="G8" s="10">
        <f>G6</f>
        <v>2666.6666666666665</v>
      </c>
      <c r="H8" s="11" t="s">
        <v>25</v>
      </c>
      <c r="I8" s="12"/>
      <c r="J8" s="7">
        <f t="shared" si="0"/>
        <v>0</v>
      </c>
      <c r="K8" s="4"/>
    </row>
    <row r="9" spans="1:12" ht="14.25">
      <c r="A9" s="34"/>
      <c r="B9" s="35"/>
      <c r="C9" s="4" t="s">
        <v>29</v>
      </c>
      <c r="D9" s="4" t="s">
        <v>30</v>
      </c>
      <c r="E9" s="4" t="s">
        <v>31</v>
      </c>
      <c r="F9" s="5">
        <v>35</v>
      </c>
      <c r="G9" s="4">
        <v>5000</v>
      </c>
      <c r="H9" s="4" t="s">
        <v>32</v>
      </c>
      <c r="I9" s="6"/>
      <c r="J9" s="7">
        <f t="shared" si="0"/>
        <v>0</v>
      </c>
      <c r="K9" s="8"/>
    </row>
    <row r="10" spans="1:12" ht="14.25">
      <c r="A10" s="34" t="s">
        <v>33</v>
      </c>
      <c r="B10" s="35" t="s">
        <v>34</v>
      </c>
      <c r="C10" s="4" t="s">
        <v>35</v>
      </c>
      <c r="D10" s="4" t="s">
        <v>36</v>
      </c>
      <c r="E10" s="4" t="s">
        <v>21</v>
      </c>
      <c r="F10" s="36">
        <v>85</v>
      </c>
      <c r="G10" s="4">
        <v>8000</v>
      </c>
      <c r="H10" s="4" t="s">
        <v>32</v>
      </c>
      <c r="I10" s="6"/>
      <c r="J10" s="7">
        <f t="shared" si="0"/>
        <v>0</v>
      </c>
      <c r="K10" s="8"/>
    </row>
    <row r="11" spans="1:12" ht="14.25">
      <c r="A11" s="34"/>
      <c r="B11" s="35"/>
      <c r="C11" s="40" t="s">
        <v>37</v>
      </c>
      <c r="D11" s="39" t="s">
        <v>38</v>
      </c>
      <c r="E11" s="4" t="s">
        <v>24</v>
      </c>
      <c r="F11" s="37"/>
      <c r="G11" s="10">
        <f>G10/0.75</f>
        <v>10666.666666666666</v>
      </c>
      <c r="H11" s="14" t="s">
        <v>25</v>
      </c>
      <c r="I11" s="4"/>
      <c r="J11" s="7">
        <f t="shared" si="0"/>
        <v>0</v>
      </c>
      <c r="K11" s="8"/>
    </row>
    <row r="12" spans="1:12" ht="14.25">
      <c r="A12" s="34"/>
      <c r="B12" s="35"/>
      <c r="C12" s="41"/>
      <c r="D12" s="39"/>
      <c r="E12" s="4" t="s">
        <v>26</v>
      </c>
      <c r="F12" s="37"/>
      <c r="G12" s="10">
        <f>G11*8</f>
        <v>85333.333333333328</v>
      </c>
      <c r="H12" s="14" t="s">
        <v>27</v>
      </c>
      <c r="I12" s="4"/>
      <c r="J12" s="7">
        <f t="shared" si="0"/>
        <v>0</v>
      </c>
      <c r="K12" s="8"/>
    </row>
    <row r="13" spans="1:12" ht="14.25">
      <c r="A13" s="34"/>
      <c r="B13" s="35"/>
      <c r="C13" s="42"/>
      <c r="D13" s="39"/>
      <c r="E13" s="4" t="s">
        <v>28</v>
      </c>
      <c r="F13" s="38"/>
      <c r="G13" s="10">
        <f>G11</f>
        <v>10666.666666666666</v>
      </c>
      <c r="H13" s="14" t="s">
        <v>25</v>
      </c>
      <c r="I13" s="4"/>
      <c r="J13" s="7">
        <f t="shared" si="0"/>
        <v>0</v>
      </c>
      <c r="K13" s="8"/>
    </row>
    <row r="14" spans="1:12" ht="14.25">
      <c r="A14" s="34"/>
      <c r="B14" s="35"/>
      <c r="C14" s="15" t="s">
        <v>39</v>
      </c>
      <c r="D14" s="4" t="s">
        <v>135</v>
      </c>
      <c r="E14" s="4" t="s">
        <v>21</v>
      </c>
      <c r="F14" s="36">
        <v>165</v>
      </c>
      <c r="G14" s="4">
        <v>400</v>
      </c>
      <c r="H14" s="4" t="s">
        <v>40</v>
      </c>
      <c r="I14" s="6"/>
      <c r="J14" s="7">
        <f t="shared" si="0"/>
        <v>0</v>
      </c>
      <c r="K14" s="8"/>
    </row>
    <row r="15" spans="1:12" ht="14.25">
      <c r="A15" s="34"/>
      <c r="B15" s="35"/>
      <c r="C15" s="40" t="s">
        <v>41</v>
      </c>
      <c r="D15" s="39" t="s">
        <v>42</v>
      </c>
      <c r="E15" s="4" t="s">
        <v>24</v>
      </c>
      <c r="F15" s="37"/>
      <c r="G15" s="10">
        <f>G14/0.75</f>
        <v>533.33333333333337</v>
      </c>
      <c r="H15" s="14" t="s">
        <v>25</v>
      </c>
      <c r="I15" s="6"/>
      <c r="J15" s="7">
        <f t="shared" si="0"/>
        <v>0</v>
      </c>
      <c r="K15" s="8"/>
    </row>
    <row r="16" spans="1:12" ht="14.25">
      <c r="A16" s="34"/>
      <c r="B16" s="35"/>
      <c r="C16" s="41"/>
      <c r="D16" s="39"/>
      <c r="E16" s="4" t="s">
        <v>26</v>
      </c>
      <c r="F16" s="37"/>
      <c r="G16" s="10">
        <f>G15*7</f>
        <v>3733.3333333333335</v>
      </c>
      <c r="H16" s="14" t="s">
        <v>27</v>
      </c>
      <c r="I16" s="6"/>
      <c r="J16" s="7">
        <f t="shared" si="0"/>
        <v>0</v>
      </c>
      <c r="K16" s="8"/>
    </row>
    <row r="17" spans="1:11" ht="14.25">
      <c r="A17" s="34"/>
      <c r="B17" s="35"/>
      <c r="C17" s="42"/>
      <c r="D17" s="39"/>
      <c r="E17" s="4" t="s">
        <v>28</v>
      </c>
      <c r="F17" s="38"/>
      <c r="G17" s="10">
        <f>G15</f>
        <v>533.33333333333337</v>
      </c>
      <c r="H17" s="14" t="s">
        <v>25</v>
      </c>
      <c r="I17" s="6"/>
      <c r="J17" s="7">
        <f t="shared" si="0"/>
        <v>0</v>
      </c>
      <c r="K17" s="8"/>
    </row>
    <row r="18" spans="1:11" ht="14.25">
      <c r="A18" s="34"/>
      <c r="B18" s="35"/>
      <c r="C18" s="4" t="s">
        <v>43</v>
      </c>
      <c r="D18" s="16" t="s">
        <v>44</v>
      </c>
      <c r="E18" s="4" t="s">
        <v>21</v>
      </c>
      <c r="F18" s="16">
        <v>110</v>
      </c>
      <c r="G18" s="4">
        <v>40</v>
      </c>
      <c r="H18" s="4" t="s">
        <v>45</v>
      </c>
      <c r="I18" s="6"/>
      <c r="J18" s="7">
        <f t="shared" si="0"/>
        <v>0</v>
      </c>
      <c r="K18" s="17" t="s">
        <v>46</v>
      </c>
    </row>
    <row r="19" spans="1:11" ht="14.25">
      <c r="A19" s="34"/>
      <c r="B19" s="35"/>
      <c r="C19" s="4" t="s">
        <v>47</v>
      </c>
      <c r="D19" s="16" t="s">
        <v>48</v>
      </c>
      <c r="E19" s="4" t="s">
        <v>21</v>
      </c>
      <c r="F19" s="16">
        <v>95</v>
      </c>
      <c r="G19" s="4">
        <v>40</v>
      </c>
      <c r="H19" s="4" t="s">
        <v>45</v>
      </c>
      <c r="I19" s="6"/>
      <c r="J19" s="7">
        <f t="shared" si="0"/>
        <v>0</v>
      </c>
      <c r="K19" s="17" t="s">
        <v>46</v>
      </c>
    </row>
    <row r="20" spans="1:11" ht="14.25">
      <c r="A20" s="44" t="s">
        <v>49</v>
      </c>
      <c r="B20" s="47" t="s">
        <v>50</v>
      </c>
      <c r="C20" s="4" t="s">
        <v>51</v>
      </c>
      <c r="D20" s="4" t="s">
        <v>52</v>
      </c>
      <c r="E20" s="4" t="s">
        <v>21</v>
      </c>
      <c r="F20" s="36">
        <v>145</v>
      </c>
      <c r="G20" s="4">
        <v>18000</v>
      </c>
      <c r="H20" s="4" t="s">
        <v>53</v>
      </c>
      <c r="I20" s="6"/>
      <c r="J20" s="7">
        <f t="shared" si="0"/>
        <v>0</v>
      </c>
      <c r="K20" s="8"/>
    </row>
    <row r="21" spans="1:11" ht="14.25">
      <c r="A21" s="45"/>
      <c r="B21" s="48"/>
      <c r="C21" s="40" t="s">
        <v>54</v>
      </c>
      <c r="D21" s="39" t="s">
        <v>55</v>
      </c>
      <c r="E21" s="4" t="s">
        <v>24</v>
      </c>
      <c r="F21" s="37"/>
      <c r="G21" s="10">
        <f>G20/0.75</f>
        <v>24000</v>
      </c>
      <c r="H21" s="14" t="s">
        <v>25</v>
      </c>
      <c r="I21" s="6"/>
      <c r="J21" s="7">
        <f t="shared" si="0"/>
        <v>0</v>
      </c>
      <c r="K21" s="8"/>
    </row>
    <row r="22" spans="1:11" ht="14.25">
      <c r="A22" s="45"/>
      <c r="B22" s="48"/>
      <c r="C22" s="41"/>
      <c r="D22" s="39"/>
      <c r="E22" s="4" t="s">
        <v>26</v>
      </c>
      <c r="F22" s="37"/>
      <c r="G22" s="13">
        <f>G21*8.5</f>
        <v>204000</v>
      </c>
      <c r="H22" s="14" t="s">
        <v>27</v>
      </c>
      <c r="I22" s="6"/>
      <c r="J22" s="7">
        <f t="shared" si="0"/>
        <v>0</v>
      </c>
      <c r="K22" s="8"/>
    </row>
    <row r="23" spans="1:11" ht="14.25">
      <c r="A23" s="46"/>
      <c r="B23" s="49"/>
      <c r="C23" s="42"/>
      <c r="D23" s="39"/>
      <c r="E23" s="4" t="s">
        <v>28</v>
      </c>
      <c r="F23" s="38"/>
      <c r="G23" s="10">
        <f>G21</f>
        <v>24000</v>
      </c>
      <c r="H23" s="14" t="s">
        <v>25</v>
      </c>
      <c r="I23" s="6"/>
      <c r="J23" s="7">
        <f t="shared" si="0"/>
        <v>0</v>
      </c>
      <c r="K23" s="8"/>
    </row>
    <row r="24" spans="1:11" ht="14.25">
      <c r="A24" s="34" t="s">
        <v>56</v>
      </c>
      <c r="B24" s="43" t="s">
        <v>57</v>
      </c>
      <c r="C24" s="4" t="s">
        <v>58</v>
      </c>
      <c r="D24" s="4" t="s">
        <v>59</v>
      </c>
      <c r="E24" s="4" t="s">
        <v>21</v>
      </c>
      <c r="F24" s="36">
        <v>160</v>
      </c>
      <c r="G24" s="4">
        <v>11100</v>
      </c>
      <c r="H24" s="4" t="s">
        <v>53</v>
      </c>
      <c r="I24" s="6"/>
      <c r="J24" s="7">
        <f t="shared" si="0"/>
        <v>0</v>
      </c>
      <c r="K24" s="8"/>
    </row>
    <row r="25" spans="1:11" ht="14.25">
      <c r="A25" s="34"/>
      <c r="B25" s="43"/>
      <c r="C25" s="39" t="s">
        <v>60</v>
      </c>
      <c r="D25" s="39" t="s">
        <v>59</v>
      </c>
      <c r="E25" s="4" t="s">
        <v>24</v>
      </c>
      <c r="F25" s="37"/>
      <c r="G25" s="10">
        <f>G24/0.9</f>
        <v>12333.333333333332</v>
      </c>
      <c r="H25" s="14" t="s">
        <v>25</v>
      </c>
      <c r="I25" s="12"/>
      <c r="J25" s="7">
        <f t="shared" si="0"/>
        <v>0</v>
      </c>
      <c r="K25" s="12"/>
    </row>
    <row r="26" spans="1:11" ht="14.25">
      <c r="A26" s="34"/>
      <c r="B26" s="43"/>
      <c r="C26" s="39"/>
      <c r="D26" s="39"/>
      <c r="E26" s="4" t="s">
        <v>26</v>
      </c>
      <c r="F26" s="37"/>
      <c r="G26" s="10">
        <f>G25*8</f>
        <v>98666.666666666657</v>
      </c>
      <c r="H26" s="14" t="s">
        <v>27</v>
      </c>
      <c r="I26" s="12"/>
      <c r="J26" s="7">
        <f t="shared" si="0"/>
        <v>0</v>
      </c>
      <c r="K26" s="12"/>
    </row>
    <row r="27" spans="1:11" ht="14.25">
      <c r="A27" s="34"/>
      <c r="B27" s="43"/>
      <c r="C27" s="39"/>
      <c r="D27" s="39"/>
      <c r="E27" s="4" t="s">
        <v>28</v>
      </c>
      <c r="F27" s="38"/>
      <c r="G27" s="10">
        <f>G25</f>
        <v>12333.333333333332</v>
      </c>
      <c r="H27" s="14" t="s">
        <v>25</v>
      </c>
      <c r="I27" s="12"/>
      <c r="J27" s="7">
        <f t="shared" si="0"/>
        <v>0</v>
      </c>
      <c r="K27" s="12"/>
    </row>
    <row r="28" spans="1:11" ht="14.25">
      <c r="A28" s="44" t="s">
        <v>61</v>
      </c>
      <c r="B28" s="40" t="s">
        <v>62</v>
      </c>
      <c r="C28" s="4" t="s">
        <v>63</v>
      </c>
      <c r="D28" s="4" t="s">
        <v>64</v>
      </c>
      <c r="E28" s="4" t="s">
        <v>21</v>
      </c>
      <c r="F28" s="36">
        <v>245</v>
      </c>
      <c r="G28" s="4">
        <v>400</v>
      </c>
      <c r="H28" s="4" t="s">
        <v>53</v>
      </c>
      <c r="I28" s="6"/>
      <c r="J28" s="7">
        <f t="shared" si="0"/>
        <v>0</v>
      </c>
      <c r="K28" s="8"/>
    </row>
    <row r="29" spans="1:11" ht="14.25">
      <c r="A29" s="45"/>
      <c r="B29" s="41"/>
      <c r="C29" s="40" t="s">
        <v>65</v>
      </c>
      <c r="D29" s="39" t="s">
        <v>55</v>
      </c>
      <c r="E29" s="4" t="s">
        <v>24</v>
      </c>
      <c r="F29" s="37"/>
      <c r="G29" s="10">
        <f>G28/0.75</f>
        <v>533.33333333333337</v>
      </c>
      <c r="H29" s="14" t="s">
        <v>25</v>
      </c>
      <c r="I29" s="6"/>
      <c r="J29" s="7">
        <f t="shared" si="0"/>
        <v>0</v>
      </c>
      <c r="K29" s="8"/>
    </row>
    <row r="30" spans="1:11" ht="14.25">
      <c r="A30" s="45"/>
      <c r="B30" s="41"/>
      <c r="C30" s="41"/>
      <c r="D30" s="39"/>
      <c r="E30" s="4" t="s">
        <v>26</v>
      </c>
      <c r="F30" s="37"/>
      <c r="G30" s="10">
        <f>G29*8</f>
        <v>4266.666666666667</v>
      </c>
      <c r="H30" s="14" t="s">
        <v>27</v>
      </c>
      <c r="I30" s="6"/>
      <c r="J30" s="7">
        <f t="shared" si="0"/>
        <v>0</v>
      </c>
      <c r="K30" s="8"/>
    </row>
    <row r="31" spans="1:11" ht="14.25">
      <c r="A31" s="45"/>
      <c r="B31" s="41"/>
      <c r="C31" s="42"/>
      <c r="D31" s="39"/>
      <c r="E31" s="4" t="s">
        <v>28</v>
      </c>
      <c r="F31" s="38"/>
      <c r="G31" s="10">
        <f>G29</f>
        <v>533.33333333333337</v>
      </c>
      <c r="H31" s="14" t="s">
        <v>25</v>
      </c>
      <c r="I31" s="6"/>
      <c r="J31" s="7">
        <f t="shared" si="0"/>
        <v>0</v>
      </c>
      <c r="K31" s="8"/>
    </row>
    <row r="32" spans="1:11" ht="14.25">
      <c r="A32" s="45"/>
      <c r="B32" s="41"/>
      <c r="C32" s="4" t="s">
        <v>66</v>
      </c>
      <c r="D32" s="4" t="s">
        <v>30</v>
      </c>
      <c r="E32" s="4" t="s">
        <v>67</v>
      </c>
      <c r="F32" s="5">
        <v>280</v>
      </c>
      <c r="G32" s="4">
        <v>5000</v>
      </c>
      <c r="H32" s="4" t="s">
        <v>53</v>
      </c>
      <c r="I32" s="6"/>
      <c r="J32" s="7">
        <f t="shared" si="0"/>
        <v>0</v>
      </c>
      <c r="K32" s="8"/>
    </row>
    <row r="33" spans="1:11" ht="14.25">
      <c r="A33" s="45"/>
      <c r="B33" s="41"/>
      <c r="C33" s="4" t="s">
        <v>68</v>
      </c>
      <c r="D33" s="4" t="s">
        <v>69</v>
      </c>
      <c r="E33" s="4" t="s">
        <v>21</v>
      </c>
      <c r="F33" s="36">
        <v>160</v>
      </c>
      <c r="G33" s="4">
        <v>60</v>
      </c>
      <c r="H33" s="4" t="s">
        <v>53</v>
      </c>
      <c r="I33" s="6"/>
      <c r="J33" s="7">
        <f t="shared" si="0"/>
        <v>0</v>
      </c>
      <c r="K33" s="8"/>
    </row>
    <row r="34" spans="1:11" ht="14.25">
      <c r="A34" s="45"/>
      <c r="B34" s="41"/>
      <c r="C34" s="40" t="s">
        <v>70</v>
      </c>
      <c r="D34" s="39" t="s">
        <v>55</v>
      </c>
      <c r="E34" s="4" t="s">
        <v>24</v>
      </c>
      <c r="F34" s="37"/>
      <c r="G34" s="10">
        <f>G33/0.75</f>
        <v>80</v>
      </c>
      <c r="H34" s="14" t="s">
        <v>25</v>
      </c>
      <c r="I34" s="6"/>
      <c r="J34" s="7">
        <f t="shared" si="0"/>
        <v>0</v>
      </c>
      <c r="K34" s="8"/>
    </row>
    <row r="35" spans="1:11" ht="14.25">
      <c r="A35" s="45"/>
      <c r="B35" s="41"/>
      <c r="C35" s="41"/>
      <c r="D35" s="39"/>
      <c r="E35" s="4" t="s">
        <v>26</v>
      </c>
      <c r="F35" s="37"/>
      <c r="G35" s="13">
        <f>G34*8</f>
        <v>640</v>
      </c>
      <c r="H35" s="14" t="s">
        <v>27</v>
      </c>
      <c r="I35" s="6"/>
      <c r="J35" s="7">
        <f t="shared" si="0"/>
        <v>0</v>
      </c>
      <c r="K35" s="8"/>
    </row>
    <row r="36" spans="1:11" ht="14.25">
      <c r="A36" s="45"/>
      <c r="B36" s="41"/>
      <c r="C36" s="42"/>
      <c r="D36" s="39"/>
      <c r="E36" s="4" t="s">
        <v>28</v>
      </c>
      <c r="F36" s="38"/>
      <c r="G36" s="10">
        <f>G34</f>
        <v>80</v>
      </c>
      <c r="H36" s="14" t="s">
        <v>25</v>
      </c>
      <c r="I36" s="6"/>
      <c r="J36" s="7">
        <f t="shared" si="0"/>
        <v>0</v>
      </c>
      <c r="K36" s="8"/>
    </row>
    <row r="37" spans="1:11" ht="14.25">
      <c r="A37" s="45"/>
      <c r="B37" s="41"/>
      <c r="C37" s="4" t="s">
        <v>71</v>
      </c>
      <c r="D37" s="4" t="s">
        <v>72</v>
      </c>
      <c r="E37" s="4" t="s">
        <v>21</v>
      </c>
      <c r="F37" s="36">
        <v>190</v>
      </c>
      <c r="G37" s="4">
        <v>5000</v>
      </c>
      <c r="H37" s="4" t="s">
        <v>73</v>
      </c>
      <c r="I37" s="6"/>
      <c r="J37" s="7">
        <f t="shared" si="0"/>
        <v>0</v>
      </c>
      <c r="K37" s="8"/>
    </row>
    <row r="38" spans="1:11" ht="14.25">
      <c r="A38" s="45"/>
      <c r="B38" s="41"/>
      <c r="C38" s="4" t="s">
        <v>71</v>
      </c>
      <c r="D38" s="4" t="s">
        <v>74</v>
      </c>
      <c r="E38" s="4" t="s">
        <v>21</v>
      </c>
      <c r="F38" s="37"/>
      <c r="G38" s="4">
        <v>60</v>
      </c>
      <c r="H38" s="4" t="s">
        <v>73</v>
      </c>
      <c r="I38" s="6"/>
      <c r="J38" s="7">
        <f t="shared" si="0"/>
        <v>0</v>
      </c>
      <c r="K38" s="17" t="s">
        <v>75</v>
      </c>
    </row>
    <row r="39" spans="1:11" ht="14.25">
      <c r="A39" s="45"/>
      <c r="B39" s="41"/>
      <c r="C39" s="40" t="s">
        <v>76</v>
      </c>
      <c r="D39" s="39" t="s">
        <v>77</v>
      </c>
      <c r="E39" s="4" t="s">
        <v>24</v>
      </c>
      <c r="F39" s="37"/>
      <c r="G39" s="10">
        <f>G38/0.9</f>
        <v>66.666666666666671</v>
      </c>
      <c r="H39" s="14" t="s">
        <v>25</v>
      </c>
      <c r="I39" s="6"/>
      <c r="J39" s="7">
        <f t="shared" si="0"/>
        <v>0</v>
      </c>
      <c r="K39" s="8"/>
    </row>
    <row r="40" spans="1:11" ht="14.25">
      <c r="A40" s="45"/>
      <c r="B40" s="41"/>
      <c r="C40" s="41"/>
      <c r="D40" s="39"/>
      <c r="E40" s="4" t="s">
        <v>26</v>
      </c>
      <c r="F40" s="37"/>
      <c r="G40" s="10">
        <f>G39*8</f>
        <v>533.33333333333337</v>
      </c>
      <c r="H40" s="14" t="s">
        <v>27</v>
      </c>
      <c r="I40" s="6"/>
      <c r="J40" s="7">
        <f t="shared" si="0"/>
        <v>0</v>
      </c>
      <c r="K40" s="8"/>
    </row>
    <row r="41" spans="1:11" ht="14.25">
      <c r="A41" s="45"/>
      <c r="B41" s="41"/>
      <c r="C41" s="42"/>
      <c r="D41" s="39"/>
      <c r="E41" s="4" t="s">
        <v>28</v>
      </c>
      <c r="F41" s="38"/>
      <c r="G41" s="10">
        <f>G39</f>
        <v>66.666666666666671</v>
      </c>
      <c r="H41" s="14" t="s">
        <v>25</v>
      </c>
      <c r="I41" s="6"/>
      <c r="J41" s="7">
        <f t="shared" si="0"/>
        <v>0</v>
      </c>
      <c r="K41" s="8"/>
    </row>
    <row r="42" spans="1:11" ht="14.25">
      <c r="A42" s="45"/>
      <c r="B42" s="41"/>
      <c r="C42" s="4" t="s">
        <v>78</v>
      </c>
      <c r="D42" s="4" t="s">
        <v>79</v>
      </c>
      <c r="E42" s="4" t="s">
        <v>21</v>
      </c>
      <c r="F42" s="36">
        <v>236</v>
      </c>
      <c r="G42" s="4">
        <v>3000</v>
      </c>
      <c r="H42" s="4" t="s">
        <v>40</v>
      </c>
      <c r="I42" s="6"/>
      <c r="J42" s="7">
        <f t="shared" si="0"/>
        <v>0</v>
      </c>
      <c r="K42" s="8"/>
    </row>
    <row r="43" spans="1:11" ht="14.25">
      <c r="A43" s="45"/>
      <c r="B43" s="41"/>
      <c r="C43" s="40" t="s">
        <v>80</v>
      </c>
      <c r="D43" s="39" t="s">
        <v>42</v>
      </c>
      <c r="E43" s="4" t="s">
        <v>24</v>
      </c>
      <c r="F43" s="37"/>
      <c r="G43" s="10">
        <f>G42/0.75</f>
        <v>4000</v>
      </c>
      <c r="H43" s="14" t="s">
        <v>25</v>
      </c>
      <c r="I43" s="6"/>
      <c r="J43" s="7">
        <f t="shared" si="0"/>
        <v>0</v>
      </c>
      <c r="K43" s="8"/>
    </row>
    <row r="44" spans="1:11" ht="14.25">
      <c r="A44" s="45"/>
      <c r="B44" s="41"/>
      <c r="C44" s="41"/>
      <c r="D44" s="39"/>
      <c r="E44" s="4" t="s">
        <v>26</v>
      </c>
      <c r="F44" s="37"/>
      <c r="G44" s="13">
        <f>G43*8</f>
        <v>32000</v>
      </c>
      <c r="H44" s="14" t="s">
        <v>27</v>
      </c>
      <c r="I44" s="6"/>
      <c r="J44" s="7">
        <f t="shared" si="0"/>
        <v>0</v>
      </c>
      <c r="K44" s="8"/>
    </row>
    <row r="45" spans="1:11" ht="14.25">
      <c r="A45" s="45"/>
      <c r="B45" s="41"/>
      <c r="C45" s="42"/>
      <c r="D45" s="39"/>
      <c r="E45" s="4" t="s">
        <v>28</v>
      </c>
      <c r="F45" s="38"/>
      <c r="G45" s="10">
        <f>G43</f>
        <v>4000</v>
      </c>
      <c r="H45" s="14" t="s">
        <v>25</v>
      </c>
      <c r="I45" s="6"/>
      <c r="J45" s="7">
        <f t="shared" si="0"/>
        <v>0</v>
      </c>
      <c r="K45" s="8"/>
    </row>
    <row r="46" spans="1:11" ht="14.25">
      <c r="A46" s="45"/>
      <c r="B46" s="41"/>
      <c r="C46" s="4" t="s">
        <v>81</v>
      </c>
      <c r="D46" s="4" t="s">
        <v>82</v>
      </c>
      <c r="E46" s="4" t="s">
        <v>21</v>
      </c>
      <c r="F46" s="36">
        <v>195</v>
      </c>
      <c r="G46" s="4">
        <v>400</v>
      </c>
      <c r="H46" s="4" t="s">
        <v>83</v>
      </c>
      <c r="I46" s="6"/>
      <c r="J46" s="7">
        <f t="shared" si="0"/>
        <v>0</v>
      </c>
      <c r="K46" s="8"/>
    </row>
    <row r="47" spans="1:11" ht="14.25">
      <c r="A47" s="46"/>
      <c r="B47" s="42"/>
      <c r="C47" s="18" t="s">
        <v>84</v>
      </c>
      <c r="D47" s="4" t="s">
        <v>85</v>
      </c>
      <c r="E47" s="4" t="s">
        <v>86</v>
      </c>
      <c r="F47" s="38"/>
      <c r="G47" s="10">
        <f>G46/0.75/500</f>
        <v>1.0666666666666667</v>
      </c>
      <c r="H47" s="14" t="s">
        <v>87</v>
      </c>
      <c r="I47" s="6"/>
      <c r="J47" s="7">
        <f t="shared" si="0"/>
        <v>0</v>
      </c>
      <c r="K47" s="8"/>
    </row>
    <row r="48" spans="1:11" ht="14.25">
      <c r="A48" s="34" t="s">
        <v>88</v>
      </c>
      <c r="B48" s="35" t="s">
        <v>89</v>
      </c>
      <c r="C48" s="4" t="s">
        <v>90</v>
      </c>
      <c r="D48" s="4" t="s">
        <v>91</v>
      </c>
      <c r="E48" s="4" t="s">
        <v>21</v>
      </c>
      <c r="F48" s="36">
        <v>180</v>
      </c>
      <c r="G48" s="4">
        <v>8800</v>
      </c>
      <c r="H48" s="9" t="s">
        <v>13</v>
      </c>
      <c r="I48" s="6"/>
      <c r="J48" s="7">
        <f t="shared" si="0"/>
        <v>0</v>
      </c>
      <c r="K48" s="8"/>
    </row>
    <row r="49" spans="1:11" ht="14.25">
      <c r="A49" s="34"/>
      <c r="B49" s="35"/>
      <c r="C49" s="18" t="s">
        <v>92</v>
      </c>
      <c r="D49" s="4" t="s">
        <v>85</v>
      </c>
      <c r="E49" s="4" t="s">
        <v>86</v>
      </c>
      <c r="F49" s="38"/>
      <c r="G49" s="10">
        <f>G48/0.785/500</f>
        <v>22.420382165605094</v>
      </c>
      <c r="H49" s="14" t="s">
        <v>87</v>
      </c>
      <c r="I49" s="6"/>
      <c r="J49" s="7">
        <f t="shared" si="0"/>
        <v>0</v>
      </c>
      <c r="K49" s="8"/>
    </row>
    <row r="50" spans="1:11" ht="14.25">
      <c r="A50" s="34"/>
      <c r="B50" s="35"/>
      <c r="C50" s="4" t="s">
        <v>93</v>
      </c>
      <c r="D50" s="4" t="s">
        <v>94</v>
      </c>
      <c r="E50" s="4" t="s">
        <v>21</v>
      </c>
      <c r="F50" s="36">
        <v>190</v>
      </c>
      <c r="G50" s="4">
        <v>4000</v>
      </c>
      <c r="H50" s="9" t="s">
        <v>13</v>
      </c>
      <c r="I50" s="6"/>
      <c r="J50" s="7">
        <f t="shared" si="0"/>
        <v>0</v>
      </c>
      <c r="K50" s="8"/>
    </row>
    <row r="51" spans="1:11" ht="14.25">
      <c r="A51" s="34"/>
      <c r="B51" s="35"/>
      <c r="C51" s="18" t="s">
        <v>95</v>
      </c>
      <c r="D51" s="4" t="s">
        <v>85</v>
      </c>
      <c r="E51" s="4" t="s">
        <v>86</v>
      </c>
      <c r="F51" s="38"/>
      <c r="G51" s="10">
        <f>G50/0.785/500</f>
        <v>10.19108280254777</v>
      </c>
      <c r="H51" s="14" t="s">
        <v>87</v>
      </c>
      <c r="I51" s="6"/>
      <c r="J51" s="7">
        <f t="shared" si="0"/>
        <v>0</v>
      </c>
      <c r="K51" s="8"/>
    </row>
    <row r="52" spans="1:11" ht="14.25">
      <c r="A52" s="34"/>
      <c r="B52" s="35"/>
      <c r="C52" s="4" t="s">
        <v>96</v>
      </c>
      <c r="D52" s="4" t="s">
        <v>97</v>
      </c>
      <c r="E52" s="4" t="s">
        <v>21</v>
      </c>
      <c r="F52" s="36">
        <v>153</v>
      </c>
      <c r="G52" s="4">
        <v>800</v>
      </c>
      <c r="H52" s="9" t="s">
        <v>13</v>
      </c>
      <c r="I52" s="6"/>
      <c r="J52" s="7">
        <f t="shared" si="0"/>
        <v>0</v>
      </c>
      <c r="K52" s="8"/>
    </row>
    <row r="53" spans="1:11" ht="14.25">
      <c r="A53" s="34"/>
      <c r="B53" s="35"/>
      <c r="C53" s="18" t="s">
        <v>98</v>
      </c>
      <c r="D53" s="4" t="s">
        <v>85</v>
      </c>
      <c r="E53" s="4" t="s">
        <v>86</v>
      </c>
      <c r="F53" s="38"/>
      <c r="G53" s="10">
        <f>G52/0.74/500</f>
        <v>2.1621621621621623</v>
      </c>
      <c r="H53" s="14" t="s">
        <v>87</v>
      </c>
      <c r="I53" s="6"/>
      <c r="J53" s="7">
        <f t="shared" si="0"/>
        <v>0</v>
      </c>
      <c r="K53" s="8"/>
    </row>
    <row r="54" spans="1:11" ht="14.25">
      <c r="A54" s="34"/>
      <c r="B54" s="35"/>
      <c r="C54" s="19" t="s">
        <v>99</v>
      </c>
      <c r="D54" s="20" t="s">
        <v>100</v>
      </c>
      <c r="E54" s="21" t="s">
        <v>21</v>
      </c>
      <c r="F54" s="36">
        <v>280</v>
      </c>
      <c r="G54" s="21">
        <v>800</v>
      </c>
      <c r="H54" s="9" t="s">
        <v>13</v>
      </c>
      <c r="I54" s="6"/>
      <c r="J54" s="7">
        <f t="shared" si="0"/>
        <v>0</v>
      </c>
      <c r="K54" s="8"/>
    </row>
    <row r="55" spans="1:11" ht="14.25">
      <c r="A55" s="34"/>
      <c r="B55" s="35"/>
      <c r="C55" s="22" t="s">
        <v>101</v>
      </c>
      <c r="D55" s="4" t="s">
        <v>85</v>
      </c>
      <c r="E55" s="4" t="s">
        <v>86</v>
      </c>
      <c r="F55" s="38"/>
      <c r="G55" s="10">
        <f>G54/0.74/500</f>
        <v>2.1621621621621623</v>
      </c>
      <c r="H55" s="14" t="s">
        <v>87</v>
      </c>
      <c r="I55" s="6"/>
      <c r="J55" s="7">
        <f t="shared" si="0"/>
        <v>0</v>
      </c>
      <c r="K55" s="8"/>
    </row>
    <row r="56" spans="1:11" ht="14.25">
      <c r="A56" s="34"/>
      <c r="B56" s="35"/>
      <c r="C56" s="4" t="s">
        <v>102</v>
      </c>
      <c r="D56" s="4" t="s">
        <v>103</v>
      </c>
      <c r="E56" s="4" t="s">
        <v>21</v>
      </c>
      <c r="F56" s="36">
        <v>240</v>
      </c>
      <c r="G56" s="4">
        <v>300</v>
      </c>
      <c r="H56" s="9" t="s">
        <v>13</v>
      </c>
      <c r="I56" s="6"/>
      <c r="J56" s="7">
        <f t="shared" si="0"/>
        <v>0</v>
      </c>
      <c r="K56" s="8"/>
    </row>
    <row r="57" spans="1:11" ht="14.25">
      <c r="A57" s="34"/>
      <c r="B57" s="35"/>
      <c r="C57" s="18" t="s">
        <v>104</v>
      </c>
      <c r="D57" s="4" t="s">
        <v>85</v>
      </c>
      <c r="E57" s="4" t="s">
        <v>86</v>
      </c>
      <c r="F57" s="38"/>
      <c r="G57" s="10">
        <f>G56/0.7/500</f>
        <v>0.85714285714285721</v>
      </c>
      <c r="H57" s="14" t="s">
        <v>87</v>
      </c>
      <c r="I57" s="6"/>
      <c r="J57" s="7">
        <f t="shared" si="0"/>
        <v>0</v>
      </c>
      <c r="K57" s="8"/>
    </row>
    <row r="58" spans="1:11" ht="14.25">
      <c r="A58" s="34" t="s">
        <v>105</v>
      </c>
      <c r="B58" s="35" t="s">
        <v>106</v>
      </c>
      <c r="C58" s="4" t="s">
        <v>107</v>
      </c>
      <c r="D58" s="4" t="s">
        <v>108</v>
      </c>
      <c r="E58" s="4" t="s">
        <v>21</v>
      </c>
      <c r="F58" s="36">
        <v>920</v>
      </c>
      <c r="G58" s="4">
        <v>8000</v>
      </c>
      <c r="H58" s="9" t="s">
        <v>13</v>
      </c>
      <c r="I58" s="6"/>
      <c r="J58" s="7">
        <f t="shared" si="0"/>
        <v>0</v>
      </c>
      <c r="K58" s="8"/>
    </row>
    <row r="59" spans="1:11" ht="14.25">
      <c r="A59" s="34"/>
      <c r="B59" s="35"/>
      <c r="C59" s="18" t="s">
        <v>109</v>
      </c>
      <c r="D59" s="4" t="s">
        <v>85</v>
      </c>
      <c r="E59" s="4" t="s">
        <v>86</v>
      </c>
      <c r="F59" s="38"/>
      <c r="G59" s="10">
        <f>G58/0.75/500</f>
        <v>21.333333333333332</v>
      </c>
      <c r="H59" s="14" t="s">
        <v>87</v>
      </c>
      <c r="I59" s="6"/>
      <c r="J59" s="7">
        <f t="shared" si="0"/>
        <v>0</v>
      </c>
      <c r="K59" s="8"/>
    </row>
    <row r="60" spans="1:11" ht="14.25">
      <c r="A60" s="34"/>
      <c r="B60" s="35"/>
      <c r="C60" s="4" t="s">
        <v>110</v>
      </c>
      <c r="D60" s="4" t="s">
        <v>111</v>
      </c>
      <c r="E60" s="4" t="s">
        <v>21</v>
      </c>
      <c r="F60" s="36">
        <v>820</v>
      </c>
      <c r="G60" s="4">
        <v>500</v>
      </c>
      <c r="H60" s="9" t="s">
        <v>13</v>
      </c>
      <c r="I60" s="6"/>
      <c r="J60" s="7">
        <f t="shared" si="0"/>
        <v>0</v>
      </c>
      <c r="K60" s="8"/>
    </row>
    <row r="61" spans="1:11" ht="14.25">
      <c r="A61" s="34"/>
      <c r="B61" s="35"/>
      <c r="C61" s="18" t="s">
        <v>112</v>
      </c>
      <c r="D61" s="4" t="s">
        <v>85</v>
      </c>
      <c r="E61" s="4" t="s">
        <v>86</v>
      </c>
      <c r="F61" s="38"/>
      <c r="G61" s="10">
        <f>G60/0.75/500</f>
        <v>1.3333333333333333</v>
      </c>
      <c r="H61" s="14" t="s">
        <v>87</v>
      </c>
      <c r="I61" s="6"/>
      <c r="J61" s="7">
        <f t="shared" si="0"/>
        <v>0</v>
      </c>
      <c r="K61" s="8"/>
    </row>
    <row r="62" spans="1:11" ht="14.25">
      <c r="A62" s="34"/>
      <c r="B62" s="35"/>
      <c r="C62" s="4" t="s">
        <v>113</v>
      </c>
      <c r="D62" s="4" t="s">
        <v>114</v>
      </c>
      <c r="E62" s="4" t="s">
        <v>21</v>
      </c>
      <c r="F62" s="5">
        <v>980</v>
      </c>
      <c r="G62" s="4">
        <v>900</v>
      </c>
      <c r="H62" s="9" t="s">
        <v>13</v>
      </c>
      <c r="I62" s="6"/>
      <c r="J62" s="7">
        <f t="shared" si="0"/>
        <v>0</v>
      </c>
      <c r="K62" s="8"/>
    </row>
    <row r="63" spans="1:11" ht="14.25">
      <c r="A63" s="34" t="s">
        <v>115</v>
      </c>
      <c r="B63" s="39" t="s">
        <v>116</v>
      </c>
      <c r="C63" s="4" t="s">
        <v>117</v>
      </c>
      <c r="D63" s="4" t="s">
        <v>118</v>
      </c>
      <c r="E63" s="4" t="s">
        <v>21</v>
      </c>
      <c r="F63" s="36">
        <v>1500</v>
      </c>
      <c r="G63" s="4">
        <v>3000</v>
      </c>
      <c r="H63" s="9" t="s">
        <v>13</v>
      </c>
      <c r="I63" s="6"/>
      <c r="J63" s="7">
        <f t="shared" si="0"/>
        <v>0</v>
      </c>
      <c r="K63" s="8"/>
    </row>
    <row r="64" spans="1:11" ht="14.25">
      <c r="A64" s="34"/>
      <c r="B64" s="39"/>
      <c r="C64" s="18" t="s">
        <v>119</v>
      </c>
      <c r="D64" s="4" t="s">
        <v>85</v>
      </c>
      <c r="E64" s="4" t="s">
        <v>86</v>
      </c>
      <c r="F64" s="38"/>
      <c r="G64" s="10">
        <f>G63/0.87/500</f>
        <v>6.8965517241379315</v>
      </c>
      <c r="H64" s="14" t="s">
        <v>87</v>
      </c>
      <c r="I64" s="6"/>
      <c r="J64" s="7">
        <f t="shared" si="0"/>
        <v>0</v>
      </c>
      <c r="K64" s="8"/>
    </row>
    <row r="65" spans="1:17" ht="14.25">
      <c r="A65" s="34"/>
      <c r="B65" s="39"/>
      <c r="C65" s="23" t="s">
        <v>120</v>
      </c>
      <c r="D65" s="16" t="s">
        <v>121</v>
      </c>
      <c r="E65" s="23" t="s">
        <v>21</v>
      </c>
      <c r="F65" s="36">
        <v>1450</v>
      </c>
      <c r="G65" s="4">
        <v>2000</v>
      </c>
      <c r="H65" s="9" t="s">
        <v>13</v>
      </c>
      <c r="I65" s="6"/>
      <c r="J65" s="7">
        <f t="shared" si="0"/>
        <v>0</v>
      </c>
      <c r="K65" s="8"/>
    </row>
    <row r="66" spans="1:17" ht="14.25">
      <c r="A66" s="34"/>
      <c r="B66" s="39"/>
      <c r="C66" s="18" t="s">
        <v>122</v>
      </c>
      <c r="D66" s="4" t="s">
        <v>85</v>
      </c>
      <c r="E66" s="4" t="s">
        <v>86</v>
      </c>
      <c r="F66" s="38"/>
      <c r="G66" s="10">
        <f>G65/0.8/500</f>
        <v>5</v>
      </c>
      <c r="H66" s="14" t="s">
        <v>87</v>
      </c>
      <c r="I66" s="6"/>
      <c r="J66" s="7">
        <f t="shared" si="0"/>
        <v>0</v>
      </c>
      <c r="K66" s="8"/>
    </row>
    <row r="67" spans="1:17" ht="14.25">
      <c r="A67" s="34"/>
      <c r="B67" s="39"/>
      <c r="C67" s="4" t="s">
        <v>123</v>
      </c>
      <c r="D67" s="4" t="s">
        <v>124</v>
      </c>
      <c r="E67" s="4" t="s">
        <v>21</v>
      </c>
      <c r="F67" s="36">
        <v>1000</v>
      </c>
      <c r="G67" s="4">
        <v>1000</v>
      </c>
      <c r="H67" s="9" t="s">
        <v>13</v>
      </c>
      <c r="I67" s="6"/>
      <c r="J67" s="7">
        <f t="shared" si="0"/>
        <v>0</v>
      </c>
      <c r="K67" s="8"/>
    </row>
    <row r="68" spans="1:17" ht="14.25">
      <c r="A68" s="34"/>
      <c r="B68" s="39"/>
      <c r="C68" s="18" t="s">
        <v>125</v>
      </c>
      <c r="D68" s="4" t="s">
        <v>85</v>
      </c>
      <c r="E68" s="4" t="s">
        <v>86</v>
      </c>
      <c r="F68" s="38"/>
      <c r="G68" s="10">
        <f>G67/0.75/500</f>
        <v>2.6666666666666665</v>
      </c>
      <c r="H68" s="14" t="s">
        <v>87</v>
      </c>
      <c r="I68" s="6"/>
      <c r="J68" s="7">
        <f t="shared" ref="J68:J72" si="1">I68*G68</f>
        <v>0</v>
      </c>
      <c r="K68" s="8"/>
    </row>
    <row r="69" spans="1:17" ht="14.25">
      <c r="A69" s="34" t="s">
        <v>126</v>
      </c>
      <c r="B69" s="39" t="s">
        <v>127</v>
      </c>
      <c r="C69" s="4" t="s">
        <v>128</v>
      </c>
      <c r="D69" s="24" t="s">
        <v>129</v>
      </c>
      <c r="E69" s="4" t="s">
        <v>21</v>
      </c>
      <c r="F69" s="36">
        <v>2890</v>
      </c>
      <c r="G69" s="4">
        <v>2000</v>
      </c>
      <c r="H69" s="9" t="s">
        <v>13</v>
      </c>
      <c r="I69" s="6"/>
      <c r="J69" s="7">
        <f t="shared" si="1"/>
        <v>0</v>
      </c>
      <c r="K69" s="8"/>
    </row>
    <row r="70" spans="1:17" ht="14.25">
      <c r="A70" s="34"/>
      <c r="B70" s="39"/>
      <c r="C70" s="18" t="s">
        <v>130</v>
      </c>
      <c r="D70" s="4" t="s">
        <v>85</v>
      </c>
      <c r="E70" s="4" t="s">
        <v>86</v>
      </c>
      <c r="F70" s="38"/>
      <c r="G70" s="10">
        <f>G69/0.785/500</f>
        <v>5.0955414012738851</v>
      </c>
      <c r="H70" s="14" t="s">
        <v>87</v>
      </c>
      <c r="I70" s="6"/>
      <c r="J70" s="7">
        <f t="shared" si="1"/>
        <v>0</v>
      </c>
      <c r="K70" s="8"/>
    </row>
    <row r="71" spans="1:17" ht="14.25">
      <c r="A71" s="34"/>
      <c r="B71" s="39"/>
      <c r="C71" s="4" t="s">
        <v>131</v>
      </c>
      <c r="D71" s="4" t="s">
        <v>132</v>
      </c>
      <c r="E71" s="4" t="s">
        <v>21</v>
      </c>
      <c r="F71" s="36">
        <v>1210</v>
      </c>
      <c r="G71" s="4">
        <v>500</v>
      </c>
      <c r="H71" s="9" t="s">
        <v>13</v>
      </c>
      <c r="I71" s="6"/>
      <c r="J71" s="7">
        <f t="shared" si="1"/>
        <v>0</v>
      </c>
      <c r="K71" s="8"/>
    </row>
    <row r="72" spans="1:17" ht="14.25">
      <c r="A72" s="34"/>
      <c r="B72" s="39"/>
      <c r="C72" s="18" t="s">
        <v>133</v>
      </c>
      <c r="D72" s="4" t="s">
        <v>85</v>
      </c>
      <c r="E72" s="4" t="s">
        <v>86</v>
      </c>
      <c r="F72" s="38"/>
      <c r="G72" s="29">
        <v>2</v>
      </c>
      <c r="H72" s="14" t="s">
        <v>87</v>
      </c>
      <c r="I72" s="6"/>
      <c r="J72" s="7">
        <f t="shared" si="1"/>
        <v>0</v>
      </c>
      <c r="K72" s="12"/>
    </row>
    <row r="73" spans="1:17" ht="18.75" customHeight="1">
      <c r="A73" s="53" t="s">
        <v>138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26"/>
      <c r="M73" s="50"/>
      <c r="N73" s="50"/>
      <c r="O73" s="50"/>
      <c r="P73" s="50"/>
      <c r="Q73" s="25"/>
    </row>
    <row r="74" spans="1:17" ht="18.75" customHeight="1">
      <c r="A74" s="51" t="s">
        <v>139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2"/>
      <c r="M74" s="50"/>
      <c r="N74" s="50"/>
      <c r="O74" s="50"/>
      <c r="P74" s="50"/>
      <c r="Q74" s="25"/>
    </row>
    <row r="75" spans="1:17" ht="18.75" customHeight="1">
      <c r="A75" s="51" t="s">
        <v>140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2"/>
      <c r="M75" s="50"/>
      <c r="N75" s="50"/>
      <c r="O75" s="50"/>
      <c r="P75" s="50"/>
      <c r="Q75" s="25"/>
    </row>
    <row r="76" spans="1:17" ht="18.75" customHeight="1">
      <c r="A76" s="51" t="s">
        <v>141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2"/>
      <c r="M76" s="50"/>
      <c r="N76" s="50"/>
      <c r="O76" s="50"/>
      <c r="P76" s="50"/>
      <c r="Q76" s="25"/>
    </row>
  </sheetData>
  <mergeCells count="70">
    <mergeCell ref="M76:P76"/>
    <mergeCell ref="A76:K76"/>
    <mergeCell ref="M74:P74"/>
    <mergeCell ref="M75:P75"/>
    <mergeCell ref="A74:K74"/>
    <mergeCell ref="A75:K75"/>
    <mergeCell ref="M73:P73"/>
    <mergeCell ref="A63:A68"/>
    <mergeCell ref="B63:B68"/>
    <mergeCell ref="F63:F64"/>
    <mergeCell ref="F65:F66"/>
    <mergeCell ref="F67:F68"/>
    <mergeCell ref="A69:A72"/>
    <mergeCell ref="B69:B72"/>
    <mergeCell ref="F69:F70"/>
    <mergeCell ref="F71:F72"/>
    <mergeCell ref="A73:K73"/>
    <mergeCell ref="F54:F55"/>
    <mergeCell ref="F56:F57"/>
    <mergeCell ref="A58:A62"/>
    <mergeCell ref="B58:B62"/>
    <mergeCell ref="F58:F59"/>
    <mergeCell ref="F60:F61"/>
    <mergeCell ref="A48:A57"/>
    <mergeCell ref="B48:B57"/>
    <mergeCell ref="F48:F49"/>
    <mergeCell ref="F50:F51"/>
    <mergeCell ref="F52:F53"/>
    <mergeCell ref="A28:A47"/>
    <mergeCell ref="B28:B47"/>
    <mergeCell ref="F28:F31"/>
    <mergeCell ref="C29:C31"/>
    <mergeCell ref="D29:D31"/>
    <mergeCell ref="F33:F36"/>
    <mergeCell ref="C34:C36"/>
    <mergeCell ref="D34:D36"/>
    <mergeCell ref="F37:F41"/>
    <mergeCell ref="C39:C41"/>
    <mergeCell ref="D39:D41"/>
    <mergeCell ref="F42:F45"/>
    <mergeCell ref="C43:C45"/>
    <mergeCell ref="D43:D45"/>
    <mergeCell ref="F46:F47"/>
    <mergeCell ref="A20:A23"/>
    <mergeCell ref="B20:B23"/>
    <mergeCell ref="F20:F23"/>
    <mergeCell ref="C21:C23"/>
    <mergeCell ref="D21:D23"/>
    <mergeCell ref="A24:A27"/>
    <mergeCell ref="B24:B27"/>
    <mergeCell ref="F24:F27"/>
    <mergeCell ref="C25:C27"/>
    <mergeCell ref="D25:D27"/>
    <mergeCell ref="A10:A19"/>
    <mergeCell ref="B10:B19"/>
    <mergeCell ref="F10:F13"/>
    <mergeCell ref="C11:C13"/>
    <mergeCell ref="D11:D13"/>
    <mergeCell ref="F14:F17"/>
    <mergeCell ref="C15:C17"/>
    <mergeCell ref="D15:D17"/>
    <mergeCell ref="A1:K1"/>
    <mergeCell ref="A2:C2"/>
    <mergeCell ref="A3:A4"/>
    <mergeCell ref="B3:B4"/>
    <mergeCell ref="A5:A9"/>
    <mergeCell ref="B5:B9"/>
    <mergeCell ref="F5:F8"/>
    <mergeCell ref="C6:C8"/>
    <mergeCell ref="D6:D8"/>
  </mergeCells>
  <phoneticPr fontId="2" type="noConversion"/>
  <printOptions horizontalCentered="1"/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User</cp:lastModifiedBy>
  <cp:lastPrinted>2019-03-05T02:06:59Z</cp:lastPrinted>
  <dcterms:created xsi:type="dcterms:W3CDTF">2019-03-04T09:37:41Z</dcterms:created>
  <dcterms:modified xsi:type="dcterms:W3CDTF">2019-03-05T06:47:23Z</dcterms:modified>
</cp:coreProperties>
</file>